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525" windowWidth="18615" windowHeight="11190" activeTab="0"/>
  </bookViews>
  <sheets>
    <sheet name="Reporte de Formatos" sheetId="1" r:id="rId1"/>
    <sheet name="Tabla_238670" sheetId="2" r:id="rId2"/>
  </sheets>
  <definedNames/>
  <calcPr calcId="145621"/>
</workbook>
</file>

<file path=xl/sharedStrings.xml><?xml version="1.0" encoding="utf-8"?>
<sst xmlns="http://schemas.openxmlformats.org/spreadsheetml/2006/main" count="318" uniqueCount="125">
  <si>
    <t>36113</t>
  </si>
  <si>
    <t>TÍTULO</t>
  </si>
  <si>
    <t>NOMBRE CORTO</t>
  </si>
  <si>
    <t>DESCRIPCIÓN</t>
  </si>
  <si>
    <t>Informes programáticos presupuestales, balances generales y estados financieros</t>
  </si>
  <si>
    <t>LTAIPEG81FXXXI.</t>
  </si>
  <si>
    <t>Informe de avances programáticos o presupuestales, balances generales y su estado financiero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</si>
  <si>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</si>
  <si>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</si>
  <si>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</si>
  <si>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</si>
  <si>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</si>
  <si>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</si>
  <si>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</si>
  <si>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</si>
  <si>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</si>
  <si>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238652</t>
  </si>
  <si>
    <t>238655</t>
  </si>
  <si>
    <t>238653</t>
  </si>
  <si>
    <t>238657</t>
  </si>
  <si>
    <t>238663</t>
  </si>
  <si>
    <t>238664</t>
  </si>
  <si>
    <t>238665</t>
  </si>
  <si>
    <t>238654</t>
  </si>
  <si>
    <t>238656</t>
  </si>
  <si>
    <t>238666</t>
  </si>
  <si>
    <t>238661</t>
  </si>
  <si>
    <t>238662</t>
  </si>
  <si>
    <t>238670</t>
  </si>
  <si>
    <t>238658</t>
  </si>
  <si>
    <t>238667</t>
  </si>
  <si>
    <t>238668</t>
  </si>
  <si>
    <t>238669</t>
  </si>
  <si>
    <t>238660</t>
  </si>
  <si>
    <t>238659</t>
  </si>
  <si>
    <t>238671</t>
  </si>
  <si>
    <t>238672</t>
  </si>
  <si>
    <t>238673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</si>
  <si>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</si>
  <si>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</si>
  <si>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</si>
  <si>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</si>
  <si>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</si>
  <si>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</si>
  <si>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</si>
  <si>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</si>
  <si>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</si>
  <si>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</si>
  <si>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</si>
  <si>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</si>
  <si>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</si>
  <si>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 
Tabla_238670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</si>
  <si>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</si>
  <si>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</si>
  <si>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</si>
  <si>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</si>
  <si>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</si>
  <si>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</si>
  <si>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</si>
  <si>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</si>
  <si>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</si>
  <si>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30274</t>
  </si>
  <si>
    <t>30275</t>
  </si>
  <si>
    <t>30276</t>
  </si>
  <si>
    <t>30277</t>
  </si>
  <si>
    <t>30278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</si>
  <si>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</si>
  <si>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</si>
  <si>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</si>
  <si>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</si>
  <si>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</si>
  <si>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</si>
  <si>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Abril - Junio</t>
  </si>
  <si>
    <t>Julio - Septiembre</t>
  </si>
  <si>
    <t>Octubre - Diciembre</t>
  </si>
  <si>
    <t>Servicios Personales</t>
  </si>
  <si>
    <t>Materiales y Suministros</t>
  </si>
  <si>
    <t>Servicios Generales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</si>
  <si>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</si>
  <si>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</si>
  <si>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</si>
  <si>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</si>
  <si>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</si>
  <si>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</si>
  <si>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</si>
  <si>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</si>
  <si>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</si>
  <si>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</si>
  <si>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</si>
  <si>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</si>
  <si>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</si>
  <si>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</si>
  <si>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</si>
  <si>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</si>
  <si>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</si>
  <si>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</si>
  <si>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</si>
  <si>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</si>
  <si>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</si>
  <si>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</si>
  <si>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</si>
  <si>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</si>
  <si>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no dato</t>
  </si>
  <si>
    <t>Direccion de Administración y Finanzas</t>
  </si>
  <si>
    <t>https://www.auditoriaguerrero.gob.mx/cumplimiento/informe-financiero-semestral-del-segundo-periodo-y-cuenta-publica-del-ejercicio-fiscal-2017/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</si>
  <si>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</si>
  <si>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</si>
  <si>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</si>
  <si>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</si>
  <si>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</si>
  <si>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</si>
  <si>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</si>
  <si>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</si>
  <si>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</si>
  <si>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11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</si>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</sst>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43" fontId="0" fillId="0" borderId="0" xfId="20" applyFont="1"/>
    <xf numFmtId="14" fontId="0" fillId="0" borderId="0" xfId="0" applyNumberFormat="1"/>
    <xf numFmtId="0" fontId="5" fillId="0" borderId="0" xfId="22"/>
    <xf numFmtId="0" fontId="0" fillId="0" borderId="0" xfId="0"/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  <xf numFmtId="0" fontId="0" fillId="0" borderId="0" xfId="0" quotePrefix="1"/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" xfId="20"/>
    <cellStyle name="Normal 6 4" xfId="21"/>
    <cellStyle name="Hipervínculo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5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6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7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8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9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0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1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2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3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4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5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6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7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8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19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0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1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2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3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4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5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6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7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8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29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0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1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2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3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4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5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6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7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8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39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0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1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2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3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4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5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6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7" Type="http://schemas.openxmlformats.org/officeDocument/2006/relationships/hyperlink" Target="https://www.auditoriaguerrero.gob.mx/cumplimiento/informe-financiero-semestral-del-segundo-periodo-y-cuenta-publica-del-ejercicio-fiscal-2017/" TargetMode="External" /><Relationship Id="rId48" Type="http://schemas.openxmlformats.org/officeDocument/2006/relationships/hyperlink" Target="https://www.auditoriaguerrero.gob.mx/cumplimiento/informe-financiero-semestral-del-segundo-periodo-y-cuenta-publica-del-ejercicio-fiscal-2017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 topLeftCell="A6">
      <selection activeCell="A29" sqref="A29"/>
    </sheetView>
  </sheetViews>
  <sheetFormatPr defaultColWidth="9.140625" defaultRowHeight="15"/>
  <cols>
    <col min="1" max="1" width="8.00390625" style="0" bestFit="1" customWidth="1"/>
    <col min="2" max="2" width="20.00390625" style="0" bestFit="1" customWidth="1"/>
    <col min="3" max="3" width="15.8515625" style="0" bestFit="1" customWidth="1"/>
    <col min="4" max="4" width="23.140625" style="0" bestFit="1" customWidth="1"/>
    <col min="5" max="5" width="29.8515625" style="0" bestFit="1" customWidth="1"/>
    <col min="6" max="6" width="31.57421875" style="0" bestFit="1" customWidth="1"/>
    <col min="7" max="7" width="29.00390625" style="0" bestFit="1" customWidth="1"/>
    <col min="8" max="8" width="16.8515625" style="0" bestFit="1" customWidth="1"/>
    <col min="9" max="9" width="24.28125" style="0" bestFit="1" customWidth="1"/>
    <col min="10" max="10" width="30.8515625" style="0" bestFit="1" customWidth="1"/>
    <col min="11" max="11" width="32.57421875" style="0" bestFit="1" customWidth="1"/>
    <col min="12" max="12" width="30.00390625" style="0" bestFit="1" customWidth="1"/>
    <col min="13" max="13" width="46.00390625" style="0" bestFit="1" customWidth="1"/>
    <col min="14" max="14" width="40.7109375" style="0" bestFit="1" customWidth="1"/>
    <col min="15" max="15" width="40.8515625" style="0" bestFit="1" customWidth="1"/>
    <col min="16" max="16" width="30.28125" style="0" bestFit="1" customWidth="1"/>
    <col min="17" max="17" width="29.00390625" style="0" bestFit="1" customWidth="1"/>
    <col min="18" max="18" width="17.57421875" style="0" bestFit="1" customWidth="1"/>
    <col min="19" max="19" width="34.8515625" style="0" bestFit="1" customWidth="1"/>
    <col min="20" max="20" width="8.00390625" style="0" bestFit="1" customWidth="1"/>
    <col min="21" max="21" width="20.00390625" style="0" bestFit="1" customWidth="1"/>
    <col min="22" max="2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2" ht="15" hidden="1">
      <c r="A4" t="s">
        <v>7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7</v>
      </c>
      <c r="I4" t="s">
        <v>8</v>
      </c>
      <c r="J4" t="s">
        <v>9</v>
      </c>
      <c r="K4" t="s">
        <v>9</v>
      </c>
      <c r="L4" t="s">
        <v>9</v>
      </c>
      <c r="M4" t="s">
        <v>10</v>
      </c>
      <c r="N4" t="s">
        <v>8</v>
      </c>
      <c r="O4" t="s">
        <v>11</v>
      </c>
      <c r="P4" t="s">
        <v>11</v>
      </c>
      <c r="Q4" t="s">
        <v>11</v>
      </c>
      <c r="R4" t="s">
        <v>12</v>
      </c>
      <c r="S4" t="s">
        <v>8</v>
      </c>
      <c r="T4" t="s">
        <v>13</v>
      </c>
      <c r="U4" t="s">
        <v>14</v>
      </c>
      <c r="V4" t="s">
        <v>15</v>
      </c>
    </row>
    <row r="5" spans="1:22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</row>
    <row r="6" spans="1:22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</row>
    <row r="7" spans="1:22" ht="26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</row>
    <row r="8" spans="1:22" ht="15">
      <c r="A8">
        <v>2017</v>
      </c>
      <c r="B8" t="s">
        <v>72</v>
      </c>
      <c r="C8">
        <v>1000</v>
      </c>
      <c r="D8" t="s">
        <v>75</v>
      </c>
      <c r="E8" s="5">
        <f>6170164.71/4</f>
        <v>1542541.1775</v>
      </c>
      <c r="F8" s="5">
        <f>6170164.71/4</f>
        <v>1542541.1775</v>
      </c>
      <c r="G8" s="5">
        <f>7233129.65/4</f>
        <v>1808282.4125</v>
      </c>
      <c r="H8">
        <v>5111</v>
      </c>
      <c r="I8" t="s">
        <v>78</v>
      </c>
      <c r="J8" s="5">
        <f>2657314.29/4</f>
        <v>664328.5725</v>
      </c>
      <c r="K8" s="5">
        <f>2657314.29/4</f>
        <v>664328.5725</v>
      </c>
      <c r="L8" s="5">
        <f>2938884.73/4</f>
        <v>734721.1825</v>
      </c>
      <c r="M8" t="str">
        <f>+Tabla_238670!A4</f>
        <v>01</v>
      </c>
      <c r="N8" t="s">
        <v>102</v>
      </c>
      <c r="O8" s="7" t="s">
        <v>104</v>
      </c>
      <c r="P8" s="7" t="s">
        <v>104</v>
      </c>
      <c r="Q8" s="7" t="s">
        <v>104</v>
      </c>
      <c r="R8" s="6">
        <v>43100</v>
      </c>
      <c r="S8" t="s">
        <v>103</v>
      </c>
      <c r="T8">
        <v>2017</v>
      </c>
      <c r="U8" s="6">
        <v>43194</v>
      </c>
      <c r="V8" t="s">
        <v>102</v>
      </c>
    </row>
    <row r="9" spans="3:22" ht="15">
      <c r="C9">
        <v>2000</v>
      </c>
      <c r="D9" t="s">
        <v>76</v>
      </c>
      <c r="E9" s="5">
        <f>1303296.24/4</f>
        <v>325824.06</v>
      </c>
      <c r="F9" s="5">
        <f>1303296.24/4</f>
        <v>325824.06</v>
      </c>
      <c r="G9" s="5">
        <f>684396.17/4</f>
        <v>171099.0425</v>
      </c>
      <c r="H9">
        <v>5112</v>
      </c>
      <c r="I9" t="s">
        <v>79</v>
      </c>
      <c r="J9" s="5">
        <f>2138385.29/4</f>
        <v>534596.3225</v>
      </c>
      <c r="K9" s="5">
        <f>2138385.29/4</f>
        <v>534596.3225</v>
      </c>
      <c r="L9" s="5">
        <f>2511610.84/4</f>
        <v>627902.71</v>
      </c>
      <c r="M9" s="8" t="str">
        <f>+Tabla_238670!A5</f>
        <v>02</v>
      </c>
      <c r="N9" s="8" t="s">
        <v>102</v>
      </c>
      <c r="O9" s="7" t="s">
        <v>104</v>
      </c>
      <c r="P9" s="7" t="s">
        <v>104</v>
      </c>
      <c r="Q9" s="7" t="s">
        <v>104</v>
      </c>
      <c r="R9" s="6">
        <v>43100</v>
      </c>
      <c r="S9" s="3" t="s">
        <v>103</v>
      </c>
      <c r="T9" s="3">
        <v>2017</v>
      </c>
      <c r="U9" s="6">
        <v>43194</v>
      </c>
      <c r="V9" s="3" t="s">
        <v>102</v>
      </c>
    </row>
    <row r="10" spans="3:22" ht="15">
      <c r="C10">
        <v>3000</v>
      </c>
      <c r="D10" t="s">
        <v>77</v>
      </c>
      <c r="E10" s="5">
        <f>1947698/4</f>
        <v>486924.5</v>
      </c>
      <c r="F10" s="5">
        <f>1947698/4</f>
        <v>486924.5</v>
      </c>
      <c r="G10" s="5">
        <f>1909639.05/4</f>
        <v>477409.7625</v>
      </c>
      <c r="H10">
        <v>5113</v>
      </c>
      <c r="I10" t="s">
        <v>80</v>
      </c>
      <c r="J10" s="5">
        <f>665104.05/4</f>
        <v>166276.0125</v>
      </c>
      <c r="K10" s="5">
        <f>665104.05/4</f>
        <v>166276.0125</v>
      </c>
      <c r="L10" s="5">
        <f>926767.45/4</f>
        <v>231691.8625</v>
      </c>
      <c r="M10" t="str">
        <f>+Tabla_238670!A6</f>
        <v>03</v>
      </c>
      <c r="N10" s="8" t="s">
        <v>102</v>
      </c>
      <c r="O10" s="7" t="s">
        <v>104</v>
      </c>
      <c r="P10" s="7" t="s">
        <v>104</v>
      </c>
      <c r="Q10" s="7" t="s">
        <v>104</v>
      </c>
      <c r="R10" s="6">
        <v>43100</v>
      </c>
      <c r="S10" s="3" t="s">
        <v>103</v>
      </c>
      <c r="T10" s="3">
        <v>2017</v>
      </c>
      <c r="U10" s="6">
        <v>43194</v>
      </c>
      <c r="V10" s="3" t="s">
        <v>102</v>
      </c>
    </row>
    <row r="11" spans="1:22" ht="15">
      <c r="A11">
        <v>2017</v>
      </c>
      <c r="B11" t="s">
        <v>73</v>
      </c>
      <c r="C11">
        <v>1000</v>
      </c>
      <c r="D11" t="s">
        <v>75</v>
      </c>
      <c r="E11" s="5">
        <f aca="true" t="shared" si="0" ref="E11:F11">6170164.71/4</f>
        <v>1542541.1775</v>
      </c>
      <c r="F11" s="5">
        <f t="shared" si="0"/>
        <v>1542541.1775</v>
      </c>
      <c r="G11" s="5">
        <f aca="true" t="shared" si="1" ref="G11">7233129.65/4</f>
        <v>1808282.4125</v>
      </c>
      <c r="H11">
        <v>5114</v>
      </c>
      <c r="I11" t="s">
        <v>81</v>
      </c>
      <c r="J11" s="5">
        <f>182738.87/4</f>
        <v>45684.7175</v>
      </c>
      <c r="K11" s="5">
        <f>182738.87/4</f>
        <v>45684.7175</v>
      </c>
      <c r="L11" s="5">
        <f>307052.43/4</f>
        <v>76763.1075</v>
      </c>
      <c r="M11" t="str">
        <f>+Tabla_238670!A7</f>
        <v>04</v>
      </c>
      <c r="N11" s="8" t="s">
        <v>102</v>
      </c>
      <c r="O11" s="7" t="s">
        <v>104</v>
      </c>
      <c r="P11" s="7" t="s">
        <v>104</v>
      </c>
      <c r="Q11" s="7" t="s">
        <v>104</v>
      </c>
      <c r="R11" s="6">
        <v>43100</v>
      </c>
      <c r="S11" s="3" t="s">
        <v>103</v>
      </c>
      <c r="T11" s="3">
        <v>2017</v>
      </c>
      <c r="U11" s="6">
        <v>43194</v>
      </c>
      <c r="V11" s="3" t="s">
        <v>102</v>
      </c>
    </row>
    <row r="12" spans="3:22" ht="15">
      <c r="C12">
        <v>2000</v>
      </c>
      <c r="D12" t="s">
        <v>76</v>
      </c>
      <c r="E12" s="5">
        <f aca="true" t="shared" si="2" ref="E12:F12">1303296.24/4</f>
        <v>325824.06</v>
      </c>
      <c r="F12" s="5">
        <f t="shared" si="2"/>
        <v>325824.06</v>
      </c>
      <c r="G12" s="5">
        <f aca="true" t="shared" si="3" ref="G12">684396.17/4</f>
        <v>171099.0425</v>
      </c>
      <c r="H12">
        <v>5115</v>
      </c>
      <c r="I12" t="s">
        <v>82</v>
      </c>
      <c r="J12" s="5">
        <f>177264.56/4</f>
        <v>44316.14</v>
      </c>
      <c r="K12" s="5">
        <f>177264.56/4</f>
        <v>44316.14</v>
      </c>
      <c r="L12" s="5">
        <f>162633.3/4</f>
        <v>40658.325</v>
      </c>
      <c r="M12" t="str">
        <f>+Tabla_238670!A8</f>
        <v>05</v>
      </c>
      <c r="N12" s="8" t="s">
        <v>102</v>
      </c>
      <c r="O12" s="7" t="s">
        <v>104</v>
      </c>
      <c r="P12" s="7" t="s">
        <v>104</v>
      </c>
      <c r="Q12" s="7" t="s">
        <v>104</v>
      </c>
      <c r="R12" s="6">
        <v>43100</v>
      </c>
      <c r="S12" s="3" t="s">
        <v>103</v>
      </c>
      <c r="T12" s="3">
        <v>2017</v>
      </c>
      <c r="U12" s="6">
        <v>43194</v>
      </c>
      <c r="V12" s="3" t="s">
        <v>102</v>
      </c>
    </row>
    <row r="13" spans="3:22" ht="15">
      <c r="C13">
        <v>3000</v>
      </c>
      <c r="D13" t="s">
        <v>77</v>
      </c>
      <c r="E13" s="5">
        <f aca="true" t="shared" si="4" ref="E13:F13">1947698/4</f>
        <v>486924.5</v>
      </c>
      <c r="F13" s="5">
        <f t="shared" si="4"/>
        <v>486924.5</v>
      </c>
      <c r="G13" s="5">
        <f aca="true" t="shared" si="5" ref="G13">1909639.05/4</f>
        <v>477409.7625</v>
      </c>
      <c r="H13">
        <v>5116</v>
      </c>
      <c r="I13" t="s">
        <v>83</v>
      </c>
      <c r="J13" s="5">
        <f>95444.58/4</f>
        <v>23861.145</v>
      </c>
      <c r="K13" s="5">
        <f>95444.58/4</f>
        <v>23861.145</v>
      </c>
      <c r="L13" s="5">
        <f>149323/4</f>
        <v>37330.75</v>
      </c>
      <c r="M13" t="str">
        <f>+Tabla_238670!A9</f>
        <v>06</v>
      </c>
      <c r="N13" s="8" t="s">
        <v>102</v>
      </c>
      <c r="O13" s="7" t="s">
        <v>104</v>
      </c>
      <c r="P13" s="7" t="s">
        <v>104</v>
      </c>
      <c r="Q13" s="7" t="s">
        <v>104</v>
      </c>
      <c r="R13" s="6">
        <v>43100</v>
      </c>
      <c r="S13" s="3" t="s">
        <v>103</v>
      </c>
      <c r="T13" s="3">
        <v>2017</v>
      </c>
      <c r="U13" s="6">
        <v>43194</v>
      </c>
      <c r="V13" s="3" t="s">
        <v>102</v>
      </c>
    </row>
    <row r="14" spans="1:22" ht="15">
      <c r="A14">
        <v>2017</v>
      </c>
      <c r="B14" t="s">
        <v>74</v>
      </c>
      <c r="C14">
        <v>1000</v>
      </c>
      <c r="D14" t="s">
        <v>75</v>
      </c>
      <c r="E14" s="5">
        <f aca="true" t="shared" si="6" ref="E14:F14">6170164.71/4</f>
        <v>1542541.1775</v>
      </c>
      <c r="F14" s="5">
        <f t="shared" si="6"/>
        <v>1542541.1775</v>
      </c>
      <c r="G14" s="5">
        <f aca="true" t="shared" si="7" ref="G14">7233129.65/4</f>
        <v>1808282.4125</v>
      </c>
      <c r="H14">
        <v>5117</v>
      </c>
      <c r="I14" t="s">
        <v>84</v>
      </c>
      <c r="J14" s="5">
        <f>253913.07/4</f>
        <v>63478.2675</v>
      </c>
      <c r="K14" s="5">
        <f>253913.07/4</f>
        <v>63478.2675</v>
      </c>
      <c r="L14" s="5">
        <f>236857.9/4</f>
        <v>59214.475</v>
      </c>
      <c r="M14" t="str">
        <f>+Tabla_238670!A10</f>
        <v>07</v>
      </c>
      <c r="N14" s="8" t="s">
        <v>102</v>
      </c>
      <c r="O14" s="7" t="s">
        <v>104</v>
      </c>
      <c r="P14" s="7" t="s">
        <v>104</v>
      </c>
      <c r="Q14" s="7" t="s">
        <v>104</v>
      </c>
      <c r="R14" s="6">
        <v>43100</v>
      </c>
      <c r="S14" s="3" t="s">
        <v>103</v>
      </c>
      <c r="T14" s="3">
        <v>2017</v>
      </c>
      <c r="U14" s="6">
        <v>43194</v>
      </c>
      <c r="V14" s="3" t="s">
        <v>102</v>
      </c>
    </row>
    <row r="15" spans="3:22" ht="15">
      <c r="C15">
        <v>2000</v>
      </c>
      <c r="D15" t="s">
        <v>76</v>
      </c>
      <c r="E15" s="5">
        <f aca="true" t="shared" si="8" ref="E15:F15">1303296.24/4</f>
        <v>325824.06</v>
      </c>
      <c r="F15" s="5">
        <f t="shared" si="8"/>
        <v>325824.06</v>
      </c>
      <c r="G15" s="5">
        <f aca="true" t="shared" si="9" ref="G15">684396.17/4</f>
        <v>171099.0425</v>
      </c>
      <c r="H15">
        <v>5121</v>
      </c>
      <c r="I15" t="s">
        <v>85</v>
      </c>
      <c r="J15" s="5">
        <f>323756.87/4</f>
        <v>80939.2175</v>
      </c>
      <c r="K15" s="5">
        <f>323756.87/4</f>
        <v>80939.2175</v>
      </c>
      <c r="L15" s="5">
        <f>192793.97/4</f>
        <v>48198.4925</v>
      </c>
      <c r="M15" t="str">
        <f>+Tabla_238670!A11</f>
        <v>08</v>
      </c>
      <c r="N15" s="8" t="s">
        <v>102</v>
      </c>
      <c r="O15" s="7" t="s">
        <v>104</v>
      </c>
      <c r="P15" s="7" t="s">
        <v>104</v>
      </c>
      <c r="Q15" s="7" t="s">
        <v>104</v>
      </c>
      <c r="R15" s="6">
        <v>43100</v>
      </c>
      <c r="S15" s="3" t="s">
        <v>103</v>
      </c>
      <c r="T15" s="3">
        <v>2017</v>
      </c>
      <c r="U15" s="6">
        <v>43194</v>
      </c>
      <c r="V15" s="3" t="s">
        <v>102</v>
      </c>
    </row>
    <row r="16" spans="3:22" ht="15">
      <c r="C16">
        <v>3000</v>
      </c>
      <c r="D16" t="s">
        <v>77</v>
      </c>
      <c r="E16" s="5">
        <f aca="true" t="shared" si="10" ref="E16:F16">1947698/4</f>
        <v>486924.5</v>
      </c>
      <c r="F16" s="5">
        <f t="shared" si="10"/>
        <v>486924.5</v>
      </c>
      <c r="G16" s="5">
        <f aca="true" t="shared" si="11" ref="G16">1909639.05/4</f>
        <v>477409.7625</v>
      </c>
      <c r="H16">
        <v>5122</v>
      </c>
      <c r="I16" t="s">
        <v>86</v>
      </c>
      <c r="J16" s="5">
        <v>7650</v>
      </c>
      <c r="K16" s="5">
        <v>7650</v>
      </c>
      <c r="L16" s="5">
        <f>54054.93/4</f>
        <v>13513.7325</v>
      </c>
      <c r="M16" t="str">
        <f>+Tabla_238670!A12</f>
        <v>09</v>
      </c>
      <c r="N16" s="8" t="s">
        <v>102</v>
      </c>
      <c r="O16" s="7" t="s">
        <v>104</v>
      </c>
      <c r="P16" s="7" t="s">
        <v>104</v>
      </c>
      <c r="Q16" s="7" t="s">
        <v>104</v>
      </c>
      <c r="R16" s="6">
        <v>43100</v>
      </c>
      <c r="S16" s="3" t="s">
        <v>103</v>
      </c>
      <c r="T16" s="3">
        <v>2017</v>
      </c>
      <c r="U16" s="6">
        <v>43194</v>
      </c>
      <c r="V16" s="3" t="s">
        <v>102</v>
      </c>
    </row>
    <row r="17" spans="2:22" ht="15">
      <c r="B17" s="9"/>
      <c r="C17" s="9"/>
      <c r="D17" s="9"/>
      <c r="E17" s="9"/>
      <c r="F17" s="9"/>
      <c r="G17" s="9"/>
      <c r="H17">
        <v>5123</v>
      </c>
      <c r="I17" t="s">
        <v>87</v>
      </c>
      <c r="J17" s="5">
        <f>285000/4</f>
        <v>71250</v>
      </c>
      <c r="K17" s="5">
        <f>285000/4</f>
        <v>71250</v>
      </c>
      <c r="L17" s="5">
        <f>221634.89/4</f>
        <v>55408.7225</v>
      </c>
      <c r="M17" t="str">
        <f>+Tabla_238670!A13</f>
        <v>10</v>
      </c>
      <c r="N17" s="8" t="s">
        <v>102</v>
      </c>
      <c r="O17" s="7" t="s">
        <v>104</v>
      </c>
      <c r="P17" s="7" t="s">
        <v>104</v>
      </c>
      <c r="Q17" s="7" t="s">
        <v>104</v>
      </c>
      <c r="R17" s="6">
        <v>43100</v>
      </c>
      <c r="S17" s="3" t="s">
        <v>103</v>
      </c>
      <c r="T17" s="3">
        <v>2017</v>
      </c>
      <c r="U17" s="6">
        <v>43194</v>
      </c>
      <c r="V17" s="3" t="s">
        <v>102</v>
      </c>
    </row>
    <row r="18" spans="1:22" ht="15">
      <c r="A18" s="9"/>
      <c r="B18" s="9"/>
      <c r="C18" s="9"/>
      <c r="D18" s="9"/>
      <c r="E18" s="9"/>
      <c r="F18" s="9"/>
      <c r="G18" s="9"/>
      <c r="H18">
        <v>5124</v>
      </c>
      <c r="I18" t="s">
        <v>88</v>
      </c>
      <c r="J18" s="5">
        <f>276336.63/4</f>
        <v>69084.1575</v>
      </c>
      <c r="K18" s="5">
        <f>276336.63/4</f>
        <v>69084.1575</v>
      </c>
      <c r="L18" s="5">
        <f>43767.95/4</f>
        <v>10941.9875</v>
      </c>
      <c r="M18" t="str">
        <f>+Tabla_238670!A14</f>
        <v>11</v>
      </c>
      <c r="N18" s="8" t="s">
        <v>102</v>
      </c>
      <c r="O18" s="7" t="s">
        <v>104</v>
      </c>
      <c r="P18" s="7" t="s">
        <v>104</v>
      </c>
      <c r="Q18" s="7" t="s">
        <v>104</v>
      </c>
      <c r="R18" s="6">
        <v>43100</v>
      </c>
      <c r="S18" s="3" t="s">
        <v>103</v>
      </c>
      <c r="T18" s="3">
        <v>2017</v>
      </c>
      <c r="U18" s="6">
        <v>43194</v>
      </c>
      <c r="V18" s="3" t="s">
        <v>102</v>
      </c>
    </row>
    <row r="19" spans="1:22" ht="15">
      <c r="A19" s="9"/>
      <c r="B19" s="9"/>
      <c r="C19" s="9"/>
      <c r="D19" s="9"/>
      <c r="E19" s="9"/>
      <c r="F19" s="9"/>
      <c r="G19" s="9"/>
      <c r="H19">
        <v>5125</v>
      </c>
      <c r="I19" t="s">
        <v>89</v>
      </c>
      <c r="J19" s="5">
        <v>6700</v>
      </c>
      <c r="K19" s="5">
        <v>6700</v>
      </c>
      <c r="L19" s="5">
        <f>894.88/4</f>
        <v>223.72</v>
      </c>
      <c r="M19" t="str">
        <f>+Tabla_238670!A15</f>
        <v>12</v>
      </c>
      <c r="N19" s="8" t="s">
        <v>102</v>
      </c>
      <c r="O19" s="7" t="s">
        <v>104</v>
      </c>
      <c r="P19" s="7" t="s">
        <v>104</v>
      </c>
      <c r="Q19" s="7" t="s">
        <v>104</v>
      </c>
      <c r="R19" s="6">
        <v>43100</v>
      </c>
      <c r="S19" s="3" t="s">
        <v>103</v>
      </c>
      <c r="T19" s="3">
        <v>2017</v>
      </c>
      <c r="U19" s="6">
        <v>43194</v>
      </c>
      <c r="V19" s="3" t="s">
        <v>102</v>
      </c>
    </row>
    <row r="20" spans="1:22" ht="15">
      <c r="A20" s="9"/>
      <c r="B20" s="9"/>
      <c r="C20" s="9"/>
      <c r="D20" s="9"/>
      <c r="E20" s="9"/>
      <c r="F20" s="9"/>
      <c r="G20" s="9"/>
      <c r="H20">
        <v>5126</v>
      </c>
      <c r="I20" t="s">
        <v>90</v>
      </c>
      <c r="J20" s="5">
        <f>169376.88/4</f>
        <v>42344.22</v>
      </c>
      <c r="K20" s="5">
        <f>169376.88/4</f>
        <v>42344.22</v>
      </c>
      <c r="L20" s="5">
        <f>163499.2/4</f>
        <v>40874.8</v>
      </c>
      <c r="M20" t="str">
        <f>+Tabla_238670!A16</f>
        <v>13</v>
      </c>
      <c r="N20" s="8" t="s">
        <v>102</v>
      </c>
      <c r="O20" s="7" t="s">
        <v>104</v>
      </c>
      <c r="P20" s="7" t="s">
        <v>104</v>
      </c>
      <c r="Q20" s="7" t="s">
        <v>104</v>
      </c>
      <c r="R20" s="6">
        <v>43100</v>
      </c>
      <c r="S20" s="3" t="s">
        <v>103</v>
      </c>
      <c r="T20" s="3">
        <v>2017</v>
      </c>
      <c r="U20" s="6">
        <v>43194</v>
      </c>
      <c r="V20" s="3" t="s">
        <v>102</v>
      </c>
    </row>
    <row r="21" spans="1:22" ht="15">
      <c r="A21" s="9"/>
      <c r="B21" s="9"/>
      <c r="C21" s="9"/>
      <c r="D21" s="9"/>
      <c r="E21" s="9"/>
      <c r="F21" s="9"/>
      <c r="G21" s="9"/>
      <c r="H21">
        <v>5127</v>
      </c>
      <c r="I21" t="s">
        <v>91</v>
      </c>
      <c r="J21" s="5">
        <f>94000/4</f>
        <v>23500</v>
      </c>
      <c r="K21" s="5">
        <f>94000/4</f>
        <v>23500</v>
      </c>
      <c r="L21" s="5">
        <f>1785.77/4</f>
        <v>446.4425</v>
      </c>
      <c r="M21" t="str">
        <f>+Tabla_238670!A17</f>
        <v>14</v>
      </c>
      <c r="N21" s="8" t="s">
        <v>102</v>
      </c>
      <c r="O21" s="7" t="s">
        <v>104</v>
      </c>
      <c r="P21" s="7" t="s">
        <v>104</v>
      </c>
      <c r="Q21" s="7" t="s">
        <v>104</v>
      </c>
      <c r="R21" s="6">
        <v>43100</v>
      </c>
      <c r="S21" s="3" t="s">
        <v>103</v>
      </c>
      <c r="T21" s="3">
        <v>2017</v>
      </c>
      <c r="U21" s="6">
        <v>43194</v>
      </c>
      <c r="V21" s="3" t="s">
        <v>102</v>
      </c>
    </row>
    <row r="22" spans="1:22" ht="15">
      <c r="A22" s="9"/>
      <c r="B22" s="9"/>
      <c r="C22" s="9"/>
      <c r="D22" s="9"/>
      <c r="E22" s="9"/>
      <c r="F22" s="9"/>
      <c r="G22" s="9"/>
      <c r="H22">
        <v>5129</v>
      </c>
      <c r="I22" t="s">
        <v>92</v>
      </c>
      <c r="J22" s="5">
        <f>97425.86/4</f>
        <v>24356.465</v>
      </c>
      <c r="K22" s="5">
        <f>97425.86/4</f>
        <v>24356.465</v>
      </c>
      <c r="L22" s="5">
        <f>5964.58/4</f>
        <v>1491.145</v>
      </c>
      <c r="M22" t="str">
        <f>+Tabla_238670!A18</f>
        <v>15</v>
      </c>
      <c r="N22" s="8" t="s">
        <v>102</v>
      </c>
      <c r="O22" s="7" t="s">
        <v>104</v>
      </c>
      <c r="P22" s="7" t="s">
        <v>104</v>
      </c>
      <c r="Q22" s="7" t="s">
        <v>104</v>
      </c>
      <c r="R22" s="6">
        <v>43100</v>
      </c>
      <c r="S22" s="3" t="s">
        <v>103</v>
      </c>
      <c r="T22" s="3">
        <v>2017</v>
      </c>
      <c r="U22" s="6">
        <v>43194</v>
      </c>
      <c r="V22" s="3" t="s">
        <v>102</v>
      </c>
    </row>
    <row r="23" spans="1:22" ht="15">
      <c r="A23" s="9"/>
      <c r="B23" s="9"/>
      <c r="C23" s="9"/>
      <c r="D23" s="9"/>
      <c r="E23" s="9"/>
      <c r="F23" s="9"/>
      <c r="G23" s="9"/>
      <c r="H23">
        <v>5131</v>
      </c>
      <c r="I23" t="s">
        <v>93</v>
      </c>
      <c r="J23" s="5">
        <f>64400/4</f>
        <v>16100</v>
      </c>
      <c r="K23" s="5">
        <f>64400/4</f>
        <v>16100</v>
      </c>
      <c r="L23" s="5">
        <f>50365.34/4</f>
        <v>12591.335</v>
      </c>
      <c r="M23" t="str">
        <f>+Tabla_238670!A19</f>
        <v>16</v>
      </c>
      <c r="N23" s="8" t="s">
        <v>102</v>
      </c>
      <c r="O23" s="7" t="s">
        <v>104</v>
      </c>
      <c r="P23" s="7" t="s">
        <v>104</v>
      </c>
      <c r="Q23" s="7" t="s">
        <v>104</v>
      </c>
      <c r="R23" s="6">
        <v>43100</v>
      </c>
      <c r="S23" s="3" t="s">
        <v>103</v>
      </c>
      <c r="T23" s="3">
        <v>2017</v>
      </c>
      <c r="U23" s="6">
        <v>43194</v>
      </c>
      <c r="V23" s="3" t="s">
        <v>102</v>
      </c>
    </row>
    <row r="24" spans="1:22" ht="15">
      <c r="A24" s="9"/>
      <c r="B24" s="9"/>
      <c r="C24" s="9"/>
      <c r="D24" s="9"/>
      <c r="E24" s="9"/>
      <c r="F24" s="9"/>
      <c r="G24" s="9"/>
      <c r="H24">
        <v>5132</v>
      </c>
      <c r="I24" t="s">
        <v>94</v>
      </c>
      <c r="J24" s="5">
        <f>452600/4</f>
        <v>113150</v>
      </c>
      <c r="K24" s="5">
        <f>452600/4</f>
        <v>113150</v>
      </c>
      <c r="L24" s="5">
        <f>213620/4</f>
        <v>53405</v>
      </c>
      <c r="M24" t="str">
        <f>+Tabla_238670!A20</f>
        <v>17</v>
      </c>
      <c r="N24" s="8" t="s">
        <v>102</v>
      </c>
      <c r="O24" s="7" t="s">
        <v>104</v>
      </c>
      <c r="P24" s="7" t="s">
        <v>104</v>
      </c>
      <c r="Q24" s="7" t="s">
        <v>104</v>
      </c>
      <c r="R24" s="6">
        <v>43100</v>
      </c>
      <c r="S24" s="3" t="s">
        <v>103</v>
      </c>
      <c r="T24" s="3">
        <v>2017</v>
      </c>
      <c r="U24" s="6">
        <v>43194</v>
      </c>
      <c r="V24" s="3" t="s">
        <v>102</v>
      </c>
    </row>
    <row r="25" spans="1:22" ht="15">
      <c r="A25" s="9"/>
      <c r="B25" s="9"/>
      <c r="C25" s="9"/>
      <c r="D25" s="9"/>
      <c r="E25" s="9"/>
      <c r="F25" s="9"/>
      <c r="G25" s="9"/>
      <c r="H25">
        <v>5133</v>
      </c>
      <c r="I25" t="s">
        <v>95</v>
      </c>
      <c r="J25" s="5">
        <f>331220/4</f>
        <v>82805</v>
      </c>
      <c r="K25" s="5">
        <f>331220/4</f>
        <v>82805</v>
      </c>
      <c r="L25" s="5">
        <f>171635/4</f>
        <v>42908.75</v>
      </c>
      <c r="M25" t="str">
        <f>+Tabla_238670!A21</f>
        <v>18</v>
      </c>
      <c r="N25" s="8" t="s">
        <v>102</v>
      </c>
      <c r="O25" s="7" t="s">
        <v>104</v>
      </c>
      <c r="P25" s="7" t="s">
        <v>104</v>
      </c>
      <c r="Q25" s="7" t="s">
        <v>104</v>
      </c>
      <c r="R25" s="6">
        <v>43100</v>
      </c>
      <c r="S25" s="3" t="s">
        <v>103</v>
      </c>
      <c r="T25" s="3">
        <v>2017</v>
      </c>
      <c r="U25" s="6">
        <v>43194</v>
      </c>
      <c r="V25" s="3" t="s">
        <v>102</v>
      </c>
    </row>
    <row r="26" spans="1:22" ht="15">
      <c r="A26" s="9"/>
      <c r="B26" s="9"/>
      <c r="C26" s="9"/>
      <c r="D26" s="9"/>
      <c r="E26" s="9"/>
      <c r="F26" s="9"/>
      <c r="G26" s="9"/>
      <c r="H26">
        <v>5134</v>
      </c>
      <c r="I26" t="s">
        <v>96</v>
      </c>
      <c r="J26" s="5">
        <f>39200/4</f>
        <v>9800</v>
      </c>
      <c r="K26" s="5">
        <f>39200/4</f>
        <v>9800</v>
      </c>
      <c r="L26" s="5">
        <f>31574.48/4</f>
        <v>7893.62</v>
      </c>
      <c r="M26" t="str">
        <f>+Tabla_238670!A22</f>
        <v>19</v>
      </c>
      <c r="N26" s="8" t="s">
        <v>102</v>
      </c>
      <c r="O26" s="7" t="s">
        <v>104</v>
      </c>
      <c r="P26" s="7" t="s">
        <v>104</v>
      </c>
      <c r="Q26" s="7" t="s">
        <v>104</v>
      </c>
      <c r="R26" s="6">
        <v>43100</v>
      </c>
      <c r="S26" s="3" t="s">
        <v>103</v>
      </c>
      <c r="T26" s="3">
        <v>2017</v>
      </c>
      <c r="U26" s="6">
        <v>43194</v>
      </c>
      <c r="V26" s="3" t="s">
        <v>102</v>
      </c>
    </row>
    <row r="27" spans="1:22" ht="15">
      <c r="A27" s="9"/>
      <c r="B27" s="9"/>
      <c r="C27" s="9"/>
      <c r="D27" s="9"/>
      <c r="E27" s="9"/>
      <c r="F27" s="9"/>
      <c r="G27" s="9"/>
      <c r="H27">
        <v>5135</v>
      </c>
      <c r="I27" t="s">
        <v>97</v>
      </c>
      <c r="J27" s="5">
        <f>224016/4</f>
        <v>56004</v>
      </c>
      <c r="K27" s="5">
        <f>224016/4</f>
        <v>56004</v>
      </c>
      <c r="L27" s="5">
        <f>166908.51/4</f>
        <v>41727.1275</v>
      </c>
      <c r="M27" t="str">
        <f>+Tabla_238670!A23</f>
        <v>20</v>
      </c>
      <c r="N27" s="8" t="s">
        <v>102</v>
      </c>
      <c r="O27" s="7" t="s">
        <v>104</v>
      </c>
      <c r="P27" s="7" t="s">
        <v>104</v>
      </c>
      <c r="Q27" s="7" t="s">
        <v>104</v>
      </c>
      <c r="R27" s="6">
        <v>43100</v>
      </c>
      <c r="S27" s="3" t="s">
        <v>103</v>
      </c>
      <c r="T27" s="3">
        <v>2017</v>
      </c>
      <c r="U27" s="6">
        <v>43194</v>
      </c>
      <c r="V27" s="3" t="s">
        <v>102</v>
      </c>
    </row>
    <row r="28" spans="1:22" ht="15">
      <c r="A28" s="9"/>
      <c r="B28" s="9"/>
      <c r="C28" s="9"/>
      <c r="D28" s="9"/>
      <c r="E28" s="9"/>
      <c r="F28" s="9"/>
      <c r="G28" s="9"/>
      <c r="H28">
        <v>5136</v>
      </c>
      <c r="I28" t="s">
        <v>98</v>
      </c>
      <c r="J28" s="5">
        <f>127762/4</f>
        <v>31940.5</v>
      </c>
      <c r="K28" s="5">
        <f>127762/4</f>
        <v>31940.5</v>
      </c>
      <c r="L28" s="5">
        <f>45780.6/4</f>
        <v>11445.15</v>
      </c>
      <c r="M28" t="str">
        <f>+Tabla_238670!A24</f>
        <v>21</v>
      </c>
      <c r="N28" s="8" t="s">
        <v>102</v>
      </c>
      <c r="O28" s="7" t="s">
        <v>104</v>
      </c>
      <c r="P28" s="7" t="s">
        <v>104</v>
      </c>
      <c r="Q28" s="7" t="s">
        <v>104</v>
      </c>
      <c r="R28" s="6">
        <v>43100</v>
      </c>
      <c r="S28" s="3" t="s">
        <v>103</v>
      </c>
      <c r="T28" s="3">
        <v>2017</v>
      </c>
      <c r="U28" s="6">
        <v>43194</v>
      </c>
      <c r="V28" s="3" t="s">
        <v>102</v>
      </c>
    </row>
    <row r="29" spans="1:22" ht="15">
      <c r="A29" s="9"/>
      <c r="B29" s="9"/>
      <c r="C29" s="9"/>
      <c r="D29" s="9"/>
      <c r="E29" s="9"/>
      <c r="F29" s="9"/>
      <c r="G29" s="9"/>
      <c r="H29">
        <v>5137</v>
      </c>
      <c r="I29" t="s">
        <v>99</v>
      </c>
      <c r="J29" s="5">
        <f>116200/4</f>
        <v>29050</v>
      </c>
      <c r="K29" s="5">
        <f>116200/4</f>
        <v>29050</v>
      </c>
      <c r="L29" s="5">
        <f>119299.48/4</f>
        <v>29824.87</v>
      </c>
      <c r="M29" t="str">
        <f>+Tabla_238670!A25</f>
        <v>22</v>
      </c>
      <c r="N29" s="8" t="s">
        <v>102</v>
      </c>
      <c r="O29" s="7" t="s">
        <v>104</v>
      </c>
      <c r="P29" s="7" t="s">
        <v>104</v>
      </c>
      <c r="Q29" s="7" t="s">
        <v>104</v>
      </c>
      <c r="R29" s="6">
        <v>43100</v>
      </c>
      <c r="S29" s="3" t="s">
        <v>103</v>
      </c>
      <c r="T29" s="3">
        <v>2017</v>
      </c>
      <c r="U29" s="6">
        <v>43194</v>
      </c>
      <c r="V29" s="3" t="s">
        <v>102</v>
      </c>
    </row>
    <row r="30" spans="1:22" ht="15">
      <c r="A30" s="9"/>
      <c r="B30" s="9"/>
      <c r="C30" s="9"/>
      <c r="D30" s="9"/>
      <c r="E30" s="9"/>
      <c r="F30" s="9"/>
      <c r="G30" s="9"/>
      <c r="H30">
        <v>5138</v>
      </c>
      <c r="I30" t="s">
        <v>100</v>
      </c>
      <c r="J30" s="5">
        <f>128000/4</f>
        <v>32000</v>
      </c>
      <c r="K30" s="5">
        <f>128000/4</f>
        <v>32000</v>
      </c>
      <c r="L30" s="5">
        <f>60000/4</f>
        <v>15000</v>
      </c>
      <c r="M30" t="str">
        <f>+Tabla_238670!A26</f>
        <v>23</v>
      </c>
      <c r="N30" s="8" t="s">
        <v>102</v>
      </c>
      <c r="O30" s="7" t="s">
        <v>104</v>
      </c>
      <c r="P30" s="7" t="s">
        <v>104</v>
      </c>
      <c r="Q30" s="7" t="s">
        <v>104</v>
      </c>
      <c r="R30" s="6">
        <v>43100</v>
      </c>
      <c r="S30" s="3" t="s">
        <v>103</v>
      </c>
      <c r="T30" s="3">
        <v>2017</v>
      </c>
      <c r="U30" s="6">
        <v>43194</v>
      </c>
      <c r="V30" s="3" t="s">
        <v>102</v>
      </c>
    </row>
    <row r="31" spans="1:22" ht="15">
      <c r="A31" s="9"/>
      <c r="B31" s="9"/>
      <c r="C31" s="9"/>
      <c r="D31" s="9"/>
      <c r="E31" s="9"/>
      <c r="F31" s="9"/>
      <c r="G31" s="9"/>
      <c r="H31">
        <v>5139</v>
      </c>
      <c r="I31" t="s">
        <v>101</v>
      </c>
      <c r="J31" s="5">
        <f>464300/4</f>
        <v>116075</v>
      </c>
      <c r="K31" s="5">
        <f>464300/4</f>
        <v>116075</v>
      </c>
      <c r="L31" s="5">
        <f>1050455.64/4</f>
        <v>262613.91</v>
      </c>
      <c r="M31" t="str">
        <f>+Tabla_238670!A27</f>
        <v>24</v>
      </c>
      <c r="N31" s="8" t="s">
        <v>102</v>
      </c>
      <c r="O31" s="7" t="s">
        <v>104</v>
      </c>
      <c r="P31" s="7" t="s">
        <v>104</v>
      </c>
      <c r="Q31" s="7" t="s">
        <v>104</v>
      </c>
      <c r="R31" s="6">
        <v>43100</v>
      </c>
      <c r="S31" s="3" t="s">
        <v>103</v>
      </c>
      <c r="T31" s="3">
        <v>2017</v>
      </c>
      <c r="U31" s="6">
        <v>43194</v>
      </c>
      <c r="V31" s="3" t="s">
        <v>102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hyperlinks>
    <hyperlink ref="O8" r:id="rId1" display="https://www.auditoriaguerrero.gob.mx/cumplimiento/informe-financiero-semestral-del-segundo-periodo-y-cuenta-publica-del-ejercicio-fiscal-2017/"/>
    <hyperlink ref="P8:Q8" r:id="rId2" display="https://www.auditoriaguerrero.gob.mx/cumplimiento/informe-financiero-semestral-del-segundo-periodo-y-cuenta-publica-del-ejercicio-fiscal-2017/"/>
    <hyperlink ref="O9" r:id="rId3" display="https://www.auditoriaguerrero.gob.mx/cumplimiento/informe-financiero-semestral-del-segundo-periodo-y-cuenta-publica-del-ejercicio-fiscal-2017/"/>
    <hyperlink ref="O10" r:id="rId4" display="https://www.auditoriaguerrero.gob.mx/cumplimiento/informe-financiero-semestral-del-segundo-periodo-y-cuenta-publica-del-ejercicio-fiscal-2017/"/>
    <hyperlink ref="O11" r:id="rId5" display="https://www.auditoriaguerrero.gob.mx/cumplimiento/informe-financiero-semestral-del-segundo-periodo-y-cuenta-publica-del-ejercicio-fiscal-2017/"/>
    <hyperlink ref="O12" r:id="rId6" display="https://www.auditoriaguerrero.gob.mx/cumplimiento/informe-financiero-semestral-del-segundo-periodo-y-cuenta-publica-del-ejercicio-fiscal-2017/"/>
    <hyperlink ref="O13" r:id="rId7" display="https://www.auditoriaguerrero.gob.mx/cumplimiento/informe-financiero-semestral-del-segundo-periodo-y-cuenta-publica-del-ejercicio-fiscal-2017/"/>
    <hyperlink ref="O14" r:id="rId8" display="https://www.auditoriaguerrero.gob.mx/cumplimiento/informe-financiero-semestral-del-segundo-periodo-y-cuenta-publica-del-ejercicio-fiscal-2017/"/>
    <hyperlink ref="O15" r:id="rId9" display="https://www.auditoriaguerrero.gob.mx/cumplimiento/informe-financiero-semestral-del-segundo-periodo-y-cuenta-publica-del-ejercicio-fiscal-2017/"/>
    <hyperlink ref="O16" r:id="rId10" display="https://www.auditoriaguerrero.gob.mx/cumplimiento/informe-financiero-semestral-del-segundo-periodo-y-cuenta-publica-del-ejercicio-fiscal-2017/"/>
    <hyperlink ref="O17" r:id="rId11" display="https://www.auditoriaguerrero.gob.mx/cumplimiento/informe-financiero-semestral-del-segundo-periodo-y-cuenta-publica-del-ejercicio-fiscal-2017/"/>
    <hyperlink ref="O18" r:id="rId12" display="https://www.auditoriaguerrero.gob.mx/cumplimiento/informe-financiero-semestral-del-segundo-periodo-y-cuenta-publica-del-ejercicio-fiscal-2017/"/>
    <hyperlink ref="O19" r:id="rId13" display="https://www.auditoriaguerrero.gob.mx/cumplimiento/informe-financiero-semestral-del-segundo-periodo-y-cuenta-publica-del-ejercicio-fiscal-2017/"/>
    <hyperlink ref="O20" r:id="rId14" display="https://www.auditoriaguerrero.gob.mx/cumplimiento/informe-financiero-semestral-del-segundo-periodo-y-cuenta-publica-del-ejercicio-fiscal-2017/"/>
    <hyperlink ref="O21" r:id="rId15" display="https://www.auditoriaguerrero.gob.mx/cumplimiento/informe-financiero-semestral-del-segundo-periodo-y-cuenta-publica-del-ejercicio-fiscal-2017/"/>
    <hyperlink ref="O22" r:id="rId16" display="https://www.auditoriaguerrero.gob.mx/cumplimiento/informe-financiero-semestral-del-segundo-periodo-y-cuenta-publica-del-ejercicio-fiscal-2017/"/>
    <hyperlink ref="O23" r:id="rId17" display="https://www.auditoriaguerrero.gob.mx/cumplimiento/informe-financiero-semestral-del-segundo-periodo-y-cuenta-publica-del-ejercicio-fiscal-2017/"/>
    <hyperlink ref="O24" r:id="rId18" display="https://www.auditoriaguerrero.gob.mx/cumplimiento/informe-financiero-semestral-del-segundo-periodo-y-cuenta-publica-del-ejercicio-fiscal-2017/"/>
    <hyperlink ref="O25" r:id="rId19" display="https://www.auditoriaguerrero.gob.mx/cumplimiento/informe-financiero-semestral-del-segundo-periodo-y-cuenta-publica-del-ejercicio-fiscal-2017/"/>
    <hyperlink ref="O26" r:id="rId20" display="https://www.auditoriaguerrero.gob.mx/cumplimiento/informe-financiero-semestral-del-segundo-periodo-y-cuenta-publica-del-ejercicio-fiscal-2017/"/>
    <hyperlink ref="O27" r:id="rId21" display="https://www.auditoriaguerrero.gob.mx/cumplimiento/informe-financiero-semestral-del-segundo-periodo-y-cuenta-publica-del-ejercicio-fiscal-2017/"/>
    <hyperlink ref="O28" r:id="rId22" display="https://www.auditoriaguerrero.gob.mx/cumplimiento/informe-financiero-semestral-del-segundo-periodo-y-cuenta-publica-del-ejercicio-fiscal-2017/"/>
    <hyperlink ref="O29" r:id="rId23" display="https://www.auditoriaguerrero.gob.mx/cumplimiento/informe-financiero-semestral-del-segundo-periodo-y-cuenta-publica-del-ejercicio-fiscal-2017/"/>
    <hyperlink ref="O30" r:id="rId24" display="https://www.auditoriaguerrero.gob.mx/cumplimiento/informe-financiero-semestral-del-segundo-periodo-y-cuenta-publica-del-ejercicio-fiscal-2017/"/>
    <hyperlink ref="O31" r:id="rId25" display="https://www.auditoriaguerrero.gob.mx/cumplimiento/informe-financiero-semestral-del-segundo-periodo-y-cuenta-publica-del-ejercicio-fiscal-2017/"/>
    <hyperlink ref="P9:Q9" r:id="rId26" display="https://www.auditoriaguerrero.gob.mx/cumplimiento/informe-financiero-semestral-del-segundo-periodo-y-cuenta-publica-del-ejercicio-fiscal-2017/"/>
    <hyperlink ref="P10:Q10" r:id="rId27" display="https://www.auditoriaguerrero.gob.mx/cumplimiento/informe-financiero-semestral-del-segundo-periodo-y-cuenta-publica-del-ejercicio-fiscal-2017/"/>
    <hyperlink ref="P11:Q11" r:id="rId28" display="https://www.auditoriaguerrero.gob.mx/cumplimiento/informe-financiero-semestral-del-segundo-periodo-y-cuenta-publica-del-ejercicio-fiscal-2017/"/>
    <hyperlink ref="P12:Q12" r:id="rId29" display="https://www.auditoriaguerrero.gob.mx/cumplimiento/informe-financiero-semestral-del-segundo-periodo-y-cuenta-publica-del-ejercicio-fiscal-2017/"/>
    <hyperlink ref="P13:Q13" r:id="rId30" display="https://www.auditoriaguerrero.gob.mx/cumplimiento/informe-financiero-semestral-del-segundo-periodo-y-cuenta-publica-del-ejercicio-fiscal-2017/"/>
    <hyperlink ref="P14:Q14" r:id="rId31" display="https://www.auditoriaguerrero.gob.mx/cumplimiento/informe-financiero-semestral-del-segundo-periodo-y-cuenta-publica-del-ejercicio-fiscal-2017/"/>
    <hyperlink ref="P15:Q15" r:id="rId32" display="https://www.auditoriaguerrero.gob.mx/cumplimiento/informe-financiero-semestral-del-segundo-periodo-y-cuenta-publica-del-ejercicio-fiscal-2017/"/>
    <hyperlink ref="P16:Q16" r:id="rId33" display="https://www.auditoriaguerrero.gob.mx/cumplimiento/informe-financiero-semestral-del-segundo-periodo-y-cuenta-publica-del-ejercicio-fiscal-2017/"/>
    <hyperlink ref="P17:Q17" r:id="rId34" display="https://www.auditoriaguerrero.gob.mx/cumplimiento/informe-financiero-semestral-del-segundo-periodo-y-cuenta-publica-del-ejercicio-fiscal-2017/"/>
    <hyperlink ref="P18:Q18" r:id="rId35" display="https://www.auditoriaguerrero.gob.mx/cumplimiento/informe-financiero-semestral-del-segundo-periodo-y-cuenta-publica-del-ejercicio-fiscal-2017/"/>
    <hyperlink ref="P19:Q19" r:id="rId36" display="https://www.auditoriaguerrero.gob.mx/cumplimiento/informe-financiero-semestral-del-segundo-periodo-y-cuenta-publica-del-ejercicio-fiscal-2017/"/>
    <hyperlink ref="P20:Q20" r:id="rId37" display="https://www.auditoriaguerrero.gob.mx/cumplimiento/informe-financiero-semestral-del-segundo-periodo-y-cuenta-publica-del-ejercicio-fiscal-2017/"/>
    <hyperlink ref="P21:Q21" r:id="rId38" display="https://www.auditoriaguerrero.gob.mx/cumplimiento/informe-financiero-semestral-del-segundo-periodo-y-cuenta-publica-del-ejercicio-fiscal-2017/"/>
    <hyperlink ref="P22:Q22" r:id="rId39" display="https://www.auditoriaguerrero.gob.mx/cumplimiento/informe-financiero-semestral-del-segundo-periodo-y-cuenta-publica-del-ejercicio-fiscal-2017/"/>
    <hyperlink ref="P23:Q23" r:id="rId40" display="https://www.auditoriaguerrero.gob.mx/cumplimiento/informe-financiero-semestral-del-segundo-periodo-y-cuenta-publica-del-ejercicio-fiscal-2017/"/>
    <hyperlink ref="P24:Q24" r:id="rId41" display="https://www.auditoriaguerrero.gob.mx/cumplimiento/informe-financiero-semestral-del-segundo-periodo-y-cuenta-publica-del-ejercicio-fiscal-2017/"/>
    <hyperlink ref="P25:Q25" r:id="rId42" display="https://www.auditoriaguerrero.gob.mx/cumplimiento/informe-financiero-semestral-del-segundo-periodo-y-cuenta-publica-del-ejercicio-fiscal-2017/"/>
    <hyperlink ref="P26:Q26" r:id="rId43" display="https://www.auditoriaguerrero.gob.mx/cumplimiento/informe-financiero-semestral-del-segundo-periodo-y-cuenta-publica-del-ejercicio-fiscal-2017/"/>
    <hyperlink ref="P27:Q27" r:id="rId44" display="https://www.auditoriaguerrero.gob.mx/cumplimiento/informe-financiero-semestral-del-segundo-periodo-y-cuenta-publica-del-ejercicio-fiscal-2017/"/>
    <hyperlink ref="P28:Q28" r:id="rId45" display="https://www.auditoriaguerrero.gob.mx/cumplimiento/informe-financiero-semestral-del-segundo-periodo-y-cuenta-publica-del-ejercicio-fiscal-2017/"/>
    <hyperlink ref="P29:Q29" r:id="rId46" display="https://www.auditoriaguerrero.gob.mx/cumplimiento/informe-financiero-semestral-del-segundo-periodo-y-cuenta-publica-del-ejercicio-fiscal-2017/"/>
    <hyperlink ref="P30:Q30" r:id="rId47" display="https://www.auditoriaguerrero.gob.mx/cumplimiento/informe-financiero-semestral-del-segundo-periodo-y-cuenta-publica-del-ejercicio-fiscal-2017/"/>
    <hyperlink ref="P31:Q31" r:id="rId48" display="https://www.auditoriaguerrero.gob.mx/cumplimiento/informe-financiero-semestral-del-segundo-periodo-y-cuenta-publica-del-ejercicio-fiscal-2017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workbookViewId="0" topLeftCell="A3">
      <selection activeCell="B28" sqref="B28"/>
    </sheetView>
  </sheetViews>
  <sheetFormatPr defaultColWidth="9.140625" defaultRowHeight="15"/>
  <cols>
    <col min="1" max="1" width="3.421875" style="0" bestFit="1" customWidth="1"/>
    <col min="2" max="2" width="20.7109375" style="0" bestFit="1" customWidth="1"/>
    <col min="3" max="3" width="29.7109375" style="0" bestFit="1" customWidth="1"/>
    <col min="4" max="4" width="36.421875" style="0" bestFit="1" customWidth="1"/>
    <col min="5" max="5" width="38.421875" style="0" bestFit="1" customWidth="1"/>
    <col min="6" max="6" width="35.421875" style="0" bestFit="1" customWidth="1"/>
  </cols>
  <sheetData>
    <row r="1" spans="2:6" ht="15" hidden="1">
      <c r="B1" t="s">
        <v>7</v>
      </c>
      <c r="C1" t="s">
        <v>8</v>
      </c>
      <c r="D1" t="s">
        <v>9</v>
      </c>
      <c r="E1" t="s">
        <v>9</v>
      </c>
      <c r="F1" t="s">
        <v>9</v>
      </c>
    </row>
    <row r="2" spans="2:6" ht="15" hidden="1">
      <c r="B2" t="s">
        <v>61</v>
      </c>
      <c r="C2" t="s">
        <v>62</v>
      </c>
      <c r="D2" t="s">
        <v>63</v>
      </c>
      <c r="E2" t="s">
        <v>64</v>
      </c>
      <c r="F2" t="s">
        <v>65</v>
      </c>
    </row>
    <row r="3" spans="1:6" ht="1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  <c r="F3" s="1" t="s">
        <v>71</v>
      </c>
    </row>
    <row r="4" spans="1:6" ht="15">
      <c r="A4" s="13" t="s">
        <v>105</v>
      </c>
      <c r="B4">
        <v>5111</v>
      </c>
      <c r="C4" t="s">
        <v>78</v>
      </c>
      <c r="D4" s="4">
        <v>2657314.29</v>
      </c>
      <c r="E4" s="4">
        <v>2657314.29</v>
      </c>
      <c r="F4" s="5">
        <v>2938884.7300000004</v>
      </c>
    </row>
    <row r="5" spans="1:6" ht="15">
      <c r="A5" s="13" t="s">
        <v>106</v>
      </c>
      <c r="B5">
        <v>5112</v>
      </c>
      <c r="C5" t="s">
        <v>79</v>
      </c>
      <c r="D5" s="4">
        <v>2138385.29</v>
      </c>
      <c r="E5" s="4">
        <v>2138385.29</v>
      </c>
      <c r="F5" s="5">
        <v>2511610.84</v>
      </c>
    </row>
    <row r="6" spans="1:6" ht="15">
      <c r="A6" s="13" t="s">
        <v>107</v>
      </c>
      <c r="B6">
        <v>5113</v>
      </c>
      <c r="C6" t="s">
        <v>80</v>
      </c>
      <c r="D6" s="4">
        <v>665104.05</v>
      </c>
      <c r="E6" s="4">
        <v>665104.05</v>
      </c>
      <c r="F6" s="5">
        <v>926767.45</v>
      </c>
    </row>
    <row r="7" spans="1:6" ht="15">
      <c r="A7" s="13" t="s">
        <v>108</v>
      </c>
      <c r="B7">
        <v>5114</v>
      </c>
      <c r="C7" t="s">
        <v>81</v>
      </c>
      <c r="D7" s="4">
        <v>182738.87</v>
      </c>
      <c r="E7" s="4">
        <v>182738.87</v>
      </c>
      <c r="F7" s="5">
        <v>307052.43</v>
      </c>
    </row>
    <row r="8" spans="1:6" ht="15">
      <c r="A8" s="13" t="s">
        <v>109</v>
      </c>
      <c r="B8">
        <v>5115</v>
      </c>
      <c r="C8" t="s">
        <v>82</v>
      </c>
      <c r="D8" s="4">
        <v>177264.56</v>
      </c>
      <c r="E8" s="4">
        <v>177264.56</v>
      </c>
      <c r="F8" s="5">
        <v>162633.3</v>
      </c>
    </row>
    <row r="9" spans="1:6" ht="15">
      <c r="A9" s="13" t="s">
        <v>110</v>
      </c>
      <c r="B9">
        <v>5116</v>
      </c>
      <c r="C9" t="s">
        <v>83</v>
      </c>
      <c r="D9" s="4">
        <v>95444.58</v>
      </c>
      <c r="E9" s="4">
        <v>95444.58</v>
      </c>
      <c r="F9" s="5">
        <v>149323</v>
      </c>
    </row>
    <row r="10" spans="1:6" ht="15">
      <c r="A10" s="13" t="s">
        <v>111</v>
      </c>
      <c r="B10">
        <v>5117</v>
      </c>
      <c r="C10" t="s">
        <v>84</v>
      </c>
      <c r="D10" s="4">
        <v>253913.07</v>
      </c>
      <c r="E10" s="4">
        <v>253913.07</v>
      </c>
      <c r="F10" s="5">
        <v>236857.90000000002</v>
      </c>
    </row>
    <row r="11" spans="1:6" ht="15">
      <c r="A11" s="13" t="s">
        <v>112</v>
      </c>
      <c r="B11">
        <v>5121</v>
      </c>
      <c r="C11" t="s">
        <v>85</v>
      </c>
      <c r="D11" s="4">
        <v>323756.87</v>
      </c>
      <c r="E11" s="4">
        <v>323756.87</v>
      </c>
      <c r="F11" s="5">
        <v>192793.97</v>
      </c>
    </row>
    <row r="12" spans="1:6" ht="15">
      <c r="A12" s="13" t="s">
        <v>113</v>
      </c>
      <c r="B12">
        <v>5122</v>
      </c>
      <c r="C12" t="s">
        <v>86</v>
      </c>
      <c r="D12" s="4">
        <v>30600</v>
      </c>
      <c r="E12" s="4">
        <v>30600</v>
      </c>
      <c r="F12" s="5">
        <v>54054.93</v>
      </c>
    </row>
    <row r="13" spans="1:6" ht="15">
      <c r="A13" s="13" t="s">
        <v>10</v>
      </c>
      <c r="B13">
        <v>5123</v>
      </c>
      <c r="C13" t="s">
        <v>87</v>
      </c>
      <c r="D13" s="4">
        <v>285000</v>
      </c>
      <c r="E13" s="4">
        <v>285000</v>
      </c>
      <c r="F13" s="5">
        <v>221634.89</v>
      </c>
    </row>
    <row r="14" spans="1:6" ht="15">
      <c r="A14" s="13" t="s">
        <v>114</v>
      </c>
      <c r="B14">
        <v>5124</v>
      </c>
      <c r="C14" t="s">
        <v>88</v>
      </c>
      <c r="D14" s="4">
        <v>276336.63</v>
      </c>
      <c r="E14" s="4">
        <v>276336.63</v>
      </c>
      <c r="F14" s="5">
        <v>43767.95</v>
      </c>
    </row>
    <row r="15" spans="1:6" ht="15">
      <c r="A15" s="13" t="s">
        <v>13</v>
      </c>
      <c r="B15">
        <v>5125</v>
      </c>
      <c r="C15" t="s">
        <v>89</v>
      </c>
      <c r="D15" s="4">
        <v>26800</v>
      </c>
      <c r="E15" s="4">
        <v>26800</v>
      </c>
      <c r="F15" s="5">
        <v>894.88</v>
      </c>
    </row>
    <row r="16" spans="1:6" ht="15">
      <c r="A16" s="13" t="s">
        <v>14</v>
      </c>
      <c r="B16">
        <v>5126</v>
      </c>
      <c r="C16" t="s">
        <v>90</v>
      </c>
      <c r="D16" s="4">
        <v>169376.88</v>
      </c>
      <c r="E16" s="4">
        <v>169376.88</v>
      </c>
      <c r="F16" s="5">
        <v>163499.19999999998</v>
      </c>
    </row>
    <row r="17" spans="1:6" ht="15">
      <c r="A17" s="13" t="s">
        <v>15</v>
      </c>
      <c r="B17">
        <v>5127</v>
      </c>
      <c r="C17" t="s">
        <v>91</v>
      </c>
      <c r="D17" s="4">
        <v>94000</v>
      </c>
      <c r="E17" s="4">
        <v>94000</v>
      </c>
      <c r="F17" s="5">
        <v>1785.77</v>
      </c>
    </row>
    <row r="18" spans="1:6" ht="15">
      <c r="A18" s="13" t="s">
        <v>115</v>
      </c>
      <c r="B18">
        <v>5129</v>
      </c>
      <c r="C18" t="s">
        <v>92</v>
      </c>
      <c r="D18" s="4">
        <v>97425.86</v>
      </c>
      <c r="E18" s="4">
        <v>97425.86</v>
      </c>
      <c r="F18" s="5">
        <v>5964.58</v>
      </c>
    </row>
    <row r="19" spans="1:6" ht="15">
      <c r="A19" s="13" t="s">
        <v>116</v>
      </c>
      <c r="B19">
        <v>5131</v>
      </c>
      <c r="C19" t="s">
        <v>93</v>
      </c>
      <c r="D19" s="4">
        <v>64400</v>
      </c>
      <c r="E19" s="4">
        <v>64400</v>
      </c>
      <c r="F19" s="5">
        <v>50365.34</v>
      </c>
    </row>
    <row r="20" spans="1:6" ht="15">
      <c r="A20" s="13" t="s">
        <v>117</v>
      </c>
      <c r="B20">
        <v>5132</v>
      </c>
      <c r="C20" t="s">
        <v>94</v>
      </c>
      <c r="D20" s="4">
        <v>452600</v>
      </c>
      <c r="E20" s="4">
        <v>452600</v>
      </c>
      <c r="F20" s="5">
        <v>213620</v>
      </c>
    </row>
    <row r="21" spans="1:6" ht="15">
      <c r="A21" s="13" t="s">
        <v>118</v>
      </c>
      <c r="B21">
        <v>5133</v>
      </c>
      <c r="C21" t="s">
        <v>95</v>
      </c>
      <c r="D21" s="4">
        <v>331220</v>
      </c>
      <c r="E21" s="4">
        <v>331220</v>
      </c>
      <c r="F21" s="5">
        <v>171635</v>
      </c>
    </row>
    <row r="22" spans="1:6" ht="15">
      <c r="A22" s="13" t="s">
        <v>119</v>
      </c>
      <c r="B22">
        <v>5134</v>
      </c>
      <c r="C22" t="s">
        <v>96</v>
      </c>
      <c r="D22" s="4">
        <v>39200</v>
      </c>
      <c r="E22" s="4">
        <v>39200</v>
      </c>
      <c r="F22" s="5">
        <v>31574.48</v>
      </c>
    </row>
    <row r="23" spans="1:6" ht="15">
      <c r="A23" s="13" t="s">
        <v>120</v>
      </c>
      <c r="B23">
        <v>5135</v>
      </c>
      <c r="C23" t="s">
        <v>97</v>
      </c>
      <c r="D23" s="4">
        <v>224016</v>
      </c>
      <c r="E23" s="4">
        <v>224016</v>
      </c>
      <c r="F23" s="5">
        <v>166908.51</v>
      </c>
    </row>
    <row r="24" spans="1:6" ht="15">
      <c r="A24" s="13" t="s">
        <v>121</v>
      </c>
      <c r="B24">
        <v>5136</v>
      </c>
      <c r="C24" t="s">
        <v>98</v>
      </c>
      <c r="D24" s="4">
        <v>127762</v>
      </c>
      <c r="E24" s="4">
        <v>127762</v>
      </c>
      <c r="F24" s="5">
        <v>45780.6</v>
      </c>
    </row>
    <row r="25" spans="1:6" ht="15">
      <c r="A25" s="13" t="s">
        <v>122</v>
      </c>
      <c r="B25">
        <v>5137</v>
      </c>
      <c r="C25" t="s">
        <v>99</v>
      </c>
      <c r="D25" s="4">
        <v>116200</v>
      </c>
      <c r="E25" s="4">
        <v>116200</v>
      </c>
      <c r="F25" s="5">
        <v>119299.48000000001</v>
      </c>
    </row>
    <row r="26" spans="1:6" ht="15">
      <c r="A26" s="13" t="s">
        <v>123</v>
      </c>
      <c r="B26">
        <v>5138</v>
      </c>
      <c r="C26" t="s">
        <v>100</v>
      </c>
      <c r="D26" s="4">
        <v>128000</v>
      </c>
      <c r="E26" s="4">
        <v>128000</v>
      </c>
      <c r="F26" s="5">
        <v>60000</v>
      </c>
    </row>
    <row r="27" spans="1:6" ht="15">
      <c r="A27" s="13" t="s">
        <v>124</v>
      </c>
      <c r="B27">
        <v>5139</v>
      </c>
      <c r="C27" t="s">
        <v>101</v>
      </c>
      <c r="D27" s="4">
        <v>464300</v>
      </c>
      <c r="E27" s="4">
        <v>464300</v>
      </c>
      <c r="F27" s="5">
        <v>1050455.64</v>
      </c>
    </row>
  </sheetData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RECS FINANC</cp:lastModifiedBy>
  <dcterms:created xsi:type="dcterms:W3CDTF">2018-03-19T22:56:15Z</dcterms:created>
  <dcterms:modified xsi:type="dcterms:W3CDTF">2018-04-10T20:52:42Z</dcterms:modified>
  <cp:category/>
  <cp:version/>
  <cp:contentType/>
  <cp:contentStatus/>
</cp:coreProperties>
</file>